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VR Files\HVRDWWID Budgets, Resolutions\"/>
    </mc:Choice>
  </mc:AlternateContent>
  <xr:revisionPtr revIDLastSave="0" documentId="8_{4458A879-564C-41D4-9D27-0822D175DE2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Sheet1!$A$1:$G$72</definedName>
  </definedNames>
  <calcPr calcId="181029"/>
</workbook>
</file>

<file path=xl/calcChain.xml><?xml version="1.0" encoding="utf-8"?>
<calcChain xmlns="http://schemas.openxmlformats.org/spreadsheetml/2006/main">
  <c r="F23" i="1" l="1"/>
  <c r="F21" i="1"/>
  <c r="E7" i="1"/>
  <c r="E28" i="1"/>
  <c r="D28" i="1"/>
  <c r="A20" i="1"/>
  <c r="A21" i="1" s="1"/>
  <c r="A19" i="1"/>
  <c r="C41" i="1"/>
  <c r="E23" i="1" l="1"/>
  <c r="D23" i="1"/>
  <c r="C30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D30" i="1"/>
  <c r="F28" i="1"/>
  <c r="C32" i="1"/>
  <c r="D32" i="1"/>
  <c r="F32" i="1"/>
  <c r="E41" i="1"/>
  <c r="D41" i="1"/>
  <c r="F41" i="1"/>
  <c r="F46" i="1"/>
  <c r="D46" i="1"/>
  <c r="E46" i="1"/>
  <c r="A22" i="1" l="1"/>
  <c r="A23" i="1" s="1"/>
  <c r="A26" i="1" s="1"/>
  <c r="A27" i="1" s="1"/>
  <c r="A28" i="1" s="1"/>
  <c r="A30" i="1" s="1"/>
  <c r="A34" i="1" s="1"/>
  <c r="A35" i="1" s="1"/>
  <c r="A36" i="1" s="1"/>
  <c r="A37" i="1" s="1"/>
  <c r="A38" i="1" s="1"/>
  <c r="A39" i="1" s="1"/>
  <c r="A40" i="1" s="1"/>
  <c r="A41" i="1" s="1"/>
  <c r="A44" i="1" s="1"/>
  <c r="A45" i="1" s="1"/>
  <c r="A46" i="1" s="1"/>
  <c r="A48" i="1" s="1"/>
  <c r="E30" i="1"/>
  <c r="D48" i="1"/>
  <c r="E48" i="1"/>
  <c r="F30" i="1"/>
  <c r="C68" i="1" s="1"/>
  <c r="F48" i="1"/>
  <c r="C67" i="1" s="1"/>
  <c r="G22" i="1"/>
  <c r="C61" i="1" l="1"/>
  <c r="C62" i="1" s="1"/>
  <c r="C63" i="1"/>
  <c r="C64" i="1" l="1"/>
  <c r="C66" i="1" s="1"/>
  <c r="C69" i="1" s="1"/>
  <c r="G23" i="1" l="1"/>
  <c r="I23" i="1"/>
</calcChain>
</file>

<file path=xl/sharedStrings.xml><?xml version="1.0" encoding="utf-8"?>
<sst xmlns="http://schemas.openxmlformats.org/spreadsheetml/2006/main" count="71" uniqueCount="61">
  <si>
    <t>EXPENSE</t>
  </si>
  <si>
    <t>Operations and Maintenance</t>
  </si>
  <si>
    <t>Budget</t>
  </si>
  <si>
    <t>Administrative Services</t>
  </si>
  <si>
    <t>Operations Services</t>
  </si>
  <si>
    <t>Attorney Services</t>
  </si>
  <si>
    <t>General Maintenance &amp; Repair</t>
  </si>
  <si>
    <t>Emergency Maintenance</t>
  </si>
  <si>
    <t>Bank Charges</t>
  </si>
  <si>
    <t>Publishing</t>
  </si>
  <si>
    <t>REVENUE</t>
  </si>
  <si>
    <t>User Fees</t>
  </si>
  <si>
    <t>Interest</t>
  </si>
  <si>
    <t>Capital</t>
  </si>
  <si>
    <t>Total O&amp;M Expense</t>
  </si>
  <si>
    <t>Total O&amp;M Revenue</t>
  </si>
  <si>
    <t>Capital Expense</t>
  </si>
  <si>
    <t>Total Capital Expense</t>
  </si>
  <si>
    <t>Total Capital Revenue</t>
  </si>
  <si>
    <t>Hookup Fees</t>
  </si>
  <si>
    <t>Total Revenue</t>
  </si>
  <si>
    <t>Contingency</t>
  </si>
  <si>
    <t>12 month</t>
  </si>
  <si>
    <t>Miscellaneous Capital Income</t>
  </si>
  <si>
    <t>High Valley Ranch Domestic Wastewater Improvement District</t>
  </si>
  <si>
    <t>City Buy-in Fees</t>
  </si>
  <si>
    <t>City Buy-In Fee</t>
  </si>
  <si>
    <t>Exhibit A</t>
  </si>
  <si>
    <t>Actual</t>
  </si>
  <si>
    <t xml:space="preserve">Availability Fee </t>
  </si>
  <si>
    <t>Estimate</t>
  </si>
  <si>
    <t>Office Supplies</t>
  </si>
  <si>
    <t>Subtotal</t>
  </si>
  <si>
    <t>Fund Balance</t>
  </si>
  <si>
    <t>Additional Admin Services</t>
  </si>
  <si>
    <t>County - Elections</t>
  </si>
  <si>
    <t>Return check fee - reimub by customer</t>
  </si>
  <si>
    <t>Possible emergencies</t>
  </si>
  <si>
    <t>User fees at $36.50 per quarter</t>
  </si>
  <si>
    <t>Collections - reimbursed by customer</t>
  </si>
  <si>
    <t>Insurance</t>
  </si>
  <si>
    <t>Activation Fee</t>
  </si>
  <si>
    <t>Budget &amp; Elections</t>
  </si>
  <si>
    <t>Collections</t>
  </si>
  <si>
    <t>Capital Repairs Reserve</t>
  </si>
  <si>
    <t>Reserve fund balance:</t>
  </si>
  <si>
    <t xml:space="preserve">     currently 33 connections</t>
  </si>
  <si>
    <t>Flushing Lines</t>
  </si>
  <si>
    <t xml:space="preserve">Total Expense </t>
  </si>
  <si>
    <t>Ad Valorem Tax</t>
  </si>
  <si>
    <t>FY 20/21</t>
  </si>
  <si>
    <t>Estimated Expense 20/21</t>
  </si>
  <si>
    <t>FY 21/22</t>
  </si>
  <si>
    <t>Balance as of April 30, 2021</t>
  </si>
  <si>
    <t>Anticipated Revenue 20/21</t>
  </si>
  <si>
    <t>Estimated Ending Balance 20/21</t>
  </si>
  <si>
    <t>Est. Beginning Balance 21/22</t>
  </si>
  <si>
    <t>Estimated Revenue 21/22</t>
  </si>
  <si>
    <t>Estimated Expense 21/22</t>
  </si>
  <si>
    <t>Estimated Ending balance 21/22</t>
  </si>
  <si>
    <t>Fiscal Year 2021/2022 Tentative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</si>
</sst>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m/d/yy;@"/>
    <numFmt numFmtId="166" formatCode="&quot;$&quot;#,##0.00"/>
  </numFmts>
  <fonts count="16" x14ac:knownFonts="1">
    <font>
      <sz val="10"/>
      <name val="Tahoma"/>
    </font>
    <font>
      <u/>
      <sz val="10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u/>
      <sz val="9"/>
      <name val="Tahoma"/>
      <family val="2"/>
    </font>
    <font>
      <i/>
      <u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b/>
      <u/>
      <sz val="10"/>
      <name val="Tahoma"/>
      <family val="2"/>
    </font>
    <font>
      <b/>
      <u val="double"/>
      <sz val="10"/>
      <name val="Tahoma"/>
      <family val="2"/>
    </font>
    <font>
      <u/>
      <sz val="8"/>
      <name val="Tahoma"/>
      <family val="2"/>
    </font>
    <font>
      <sz val="8"/>
      <color indexed="12"/>
      <name val="Tahoma"/>
      <family val="2"/>
    </font>
    <font>
      <sz val="8"/>
      <color rgb="FFFF0000"/>
      <name val="Tahoma"/>
      <family val="2"/>
    </font>
    <font>
      <b/>
      <sz val="9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3" fontId="0" fillId="0" borderId="0" xfId="0" applyNumberFormat="1" applyBorder="1"/>
    <xf numFmtId="9" fontId="0" fillId="0" borderId="0" xfId="0" applyNumberFormat="1" applyBorder="1"/>
    <xf numFmtId="164" fontId="0" fillId="0" borderId="0" xfId="0" applyNumberFormat="1" applyBorder="1"/>
    <xf numFmtId="0" fontId="3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2" fillId="0" borderId="0" xfId="0" applyNumberFormat="1" applyFont="1" applyBorder="1"/>
    <xf numFmtId="3" fontId="5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/>
    </xf>
    <xf numFmtId="0" fontId="8" fillId="0" borderId="0" xfId="0" applyFont="1"/>
    <xf numFmtId="3" fontId="6" fillId="0" borderId="1" xfId="0" applyNumberFormat="1" applyFont="1" applyBorder="1"/>
    <xf numFmtId="3" fontId="1" fillId="0" borderId="1" xfId="0" applyNumberFormat="1" applyFont="1" applyBorder="1"/>
    <xf numFmtId="0" fontId="9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right"/>
    </xf>
    <xf numFmtId="0" fontId="11" fillId="0" borderId="0" xfId="0" applyFont="1"/>
    <xf numFmtId="0" fontId="10" fillId="0" borderId="0" xfId="0" applyFont="1"/>
    <xf numFmtId="0" fontId="7" fillId="0" borderId="1" xfId="0" applyFont="1" applyBorder="1"/>
    <xf numFmtId="0" fontId="6" fillId="0" borderId="2" xfId="0" applyFont="1" applyBorder="1"/>
    <xf numFmtId="0" fontId="10" fillId="0" borderId="3" xfId="0" applyFont="1" applyBorder="1"/>
    <xf numFmtId="3" fontId="6" fillId="0" borderId="4" xfId="0" applyNumberFormat="1" applyFont="1" applyBorder="1"/>
    <xf numFmtId="0" fontId="6" fillId="0" borderId="5" xfId="0" applyFont="1" applyBorder="1"/>
    <xf numFmtId="3" fontId="6" fillId="0" borderId="6" xfId="0" applyNumberFormat="1" applyFont="1" applyBorder="1"/>
    <xf numFmtId="0" fontId="6" fillId="0" borderId="7" xfId="0" applyFont="1" applyBorder="1"/>
    <xf numFmtId="0" fontId="6" fillId="0" borderId="8" xfId="0" applyFont="1" applyFill="1" applyBorder="1"/>
    <xf numFmtId="3" fontId="6" fillId="0" borderId="9" xfId="0" applyNumberFormat="1" applyFont="1" applyBorder="1"/>
    <xf numFmtId="3" fontId="0" fillId="0" borderId="1" xfId="0" applyNumberFormat="1" applyBorder="1"/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3" fontId="12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/>
    <xf numFmtId="0" fontId="9" fillId="0" borderId="0" xfId="0" applyFont="1" applyBorder="1"/>
    <xf numFmtId="3" fontId="6" fillId="0" borderId="0" xfId="0" applyNumberFormat="1" applyFont="1" applyBorder="1"/>
    <xf numFmtId="3" fontId="1" fillId="0" borderId="0" xfId="0" applyNumberFormat="1" applyFont="1" applyBorder="1"/>
    <xf numFmtId="3" fontId="3" fillId="0" borderId="0" xfId="0" applyNumberFormat="1" applyFont="1" applyBorder="1"/>
    <xf numFmtId="3" fontId="6" fillId="0" borderId="3" xfId="0" applyNumberFormat="1" applyFont="1" applyBorder="1"/>
    <xf numFmtId="3" fontId="6" fillId="0" borderId="8" xfId="0" applyNumberFormat="1" applyFont="1" applyBorder="1"/>
    <xf numFmtId="4" fontId="6" fillId="0" borderId="0" xfId="0" applyNumberFormat="1" applyFont="1" applyFill="1" applyBorder="1"/>
    <xf numFmtId="165" fontId="1" fillId="0" borderId="0" xfId="0" applyNumberFormat="1" applyFont="1" applyAlignment="1">
      <alignment horizontal="center"/>
    </xf>
    <xf numFmtId="4" fontId="0" fillId="0" borderId="0" xfId="0" applyNumberFormat="1" applyBorder="1"/>
    <xf numFmtId="0" fontId="13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Fill="1" applyBorder="1"/>
    <xf numFmtId="166" fontId="4" fillId="0" borderId="0" xfId="0" applyNumberFormat="1" applyFont="1" applyBorder="1" applyAlignment="1">
      <alignment horizontal="right"/>
    </xf>
    <xf numFmtId="166" fontId="3" fillId="0" borderId="0" xfId="0" applyNumberFormat="1" applyFont="1"/>
    <xf numFmtId="166" fontId="3" fillId="0" borderId="0" xfId="0" applyNumberFormat="1" applyFont="1" applyBorder="1"/>
    <xf numFmtId="0" fontId="3" fillId="0" borderId="0" xfId="0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9" fontId="13" fillId="0" borderId="0" xfId="0" applyNumberFormat="1" applyFont="1" applyAlignment="1">
      <alignment horizontal="center"/>
    </xf>
    <xf numFmtId="0" fontId="7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0" xfId="0" applyFont="1" applyBorder="1"/>
    <xf numFmtId="166" fontId="15" fillId="0" borderId="0" xfId="0" applyNumberFormat="1" applyFont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/>
    <xf numFmtId="0" fontId="1" fillId="0" borderId="0" xfId="0" applyFont="1" applyAlignment="1">
      <alignment horizontal="center"/>
    </xf>
    <xf numFmtId="164" fontId="6" fillId="0" borderId="0" xfId="0" applyNumberFormat="1" applyFont="1" applyBorder="1"/>
    <xf numFmtId="164" fontId="6" fillId="0" borderId="8" xfId="0" applyNumberFormat="1" applyFont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tabSelected="1" zoomScale="150" zoomScaleNormal="150" workbookViewId="0">
      <selection activeCell="B3" sqref="B3"/>
    </sheetView>
  </sheetViews>
  <sheetFormatPr defaultRowHeight="12.75" x14ac:dyDescent="0.2"/>
  <cols>
    <col min="1" max="1" width="4.140625" customWidth="1"/>
    <col min="2" max="2" width="28.42578125" customWidth="1"/>
    <col min="3" max="4" width="10.28515625" customWidth="1"/>
    <col min="5" max="5" width="10.42578125" customWidth="1"/>
    <col min="6" max="6" width="10.5703125" customWidth="1"/>
    <col min="7" max="7" width="27.140625" hidden="1" customWidth="1"/>
    <col min="8" max="8" width="8.85546875" style="8" customWidth="1"/>
    <col min="9" max="9" width="12.7109375" customWidth="1"/>
  </cols>
  <sheetData>
    <row r="1" spans="1:13" x14ac:dyDescent="0.2">
      <c r="A1" s="8"/>
      <c r="B1" s="81" t="s">
        <v>24</v>
      </c>
      <c r="C1" s="82"/>
      <c r="D1" s="82"/>
      <c r="E1" s="82"/>
      <c r="F1" s="82"/>
      <c r="G1" s="5"/>
      <c r="I1" s="6"/>
    </row>
    <row r="2" spans="1:13" x14ac:dyDescent="0.2">
      <c r="A2" s="8"/>
      <c r="B2" s="81" t="s">
        <v>60</v>
      </c>
      <c r="C2" s="82"/>
      <c r="D2" s="82"/>
      <c r="E2" s="82"/>
      <c r="F2" s="82"/>
      <c r="G2" s="5"/>
      <c r="H2" s="5"/>
      <c r="I2" s="5"/>
    </row>
    <row r="3" spans="1:13" x14ac:dyDescent="0.2">
      <c r="A3" s="25"/>
      <c r="B3" s="61"/>
      <c r="C3" s="56"/>
      <c r="D3" s="56"/>
      <c r="E3" s="56"/>
      <c r="F3" s="56"/>
      <c r="G3" s="5"/>
      <c r="H3" s="5"/>
      <c r="I3" s="5"/>
    </row>
    <row r="4" spans="1:13" x14ac:dyDescent="0.2">
      <c r="A4" s="8"/>
      <c r="B4" s="27" t="s">
        <v>27</v>
      </c>
      <c r="G4" s="5"/>
      <c r="H4" s="1"/>
      <c r="I4" s="1"/>
      <c r="J4" s="1"/>
      <c r="K4" s="1"/>
      <c r="L4" s="1"/>
      <c r="M4" s="1"/>
    </row>
    <row r="5" spans="1:13" x14ac:dyDescent="0.2">
      <c r="A5" s="8"/>
      <c r="B5" s="28" t="s">
        <v>0</v>
      </c>
      <c r="C5" s="78" t="s">
        <v>50</v>
      </c>
      <c r="D5" s="52">
        <v>44316</v>
      </c>
      <c r="E5" s="10" t="s">
        <v>22</v>
      </c>
      <c r="F5" s="10" t="s">
        <v>52</v>
      </c>
      <c r="G5" s="5"/>
      <c r="H5" s="1"/>
      <c r="I5" s="1"/>
      <c r="J5" s="2"/>
      <c r="K5" s="1"/>
      <c r="L5" s="1"/>
      <c r="M5" s="1"/>
    </row>
    <row r="6" spans="1:13" x14ac:dyDescent="0.2">
      <c r="A6" s="8"/>
      <c r="B6" s="29" t="s">
        <v>1</v>
      </c>
      <c r="C6" s="78" t="s">
        <v>2</v>
      </c>
      <c r="D6" s="10" t="s">
        <v>28</v>
      </c>
      <c r="E6" s="10" t="s">
        <v>30</v>
      </c>
      <c r="F6" s="10" t="s">
        <v>2</v>
      </c>
      <c r="G6" s="5"/>
      <c r="H6" s="1"/>
      <c r="I6" s="53"/>
      <c r="J6" s="2"/>
      <c r="K6" s="1"/>
      <c r="L6" s="1"/>
      <c r="M6" s="1"/>
    </row>
    <row r="7" spans="1:13" x14ac:dyDescent="0.2">
      <c r="A7" s="15">
        <v>1</v>
      </c>
      <c r="B7" s="16" t="s">
        <v>3</v>
      </c>
      <c r="C7" s="73">
        <v>7200</v>
      </c>
      <c r="D7" s="73">
        <v>6000</v>
      </c>
      <c r="E7" s="74">
        <f>SUM(D7/10)*12</f>
        <v>7200</v>
      </c>
      <c r="F7" s="73">
        <v>7200</v>
      </c>
      <c r="G7" s="54"/>
      <c r="H7" s="60"/>
      <c r="I7" s="60"/>
      <c r="J7" s="2"/>
      <c r="K7" s="1"/>
      <c r="L7" s="1"/>
      <c r="M7" s="1"/>
    </row>
    <row r="8" spans="1:13" x14ac:dyDescent="0.2">
      <c r="A8" s="15">
        <f t="shared" ref="A8:A23" si="0">SUM(A7)+1</f>
        <v>2</v>
      </c>
      <c r="B8" s="16" t="s">
        <v>34</v>
      </c>
      <c r="C8" s="39">
        <v>0</v>
      </c>
      <c r="D8" s="23">
        <v>408</v>
      </c>
      <c r="E8" s="17">
        <v>408</v>
      </c>
      <c r="F8" s="39">
        <v>150</v>
      </c>
      <c r="G8" s="63"/>
      <c r="H8" s="60"/>
      <c r="I8" s="60"/>
      <c r="J8" s="1"/>
      <c r="K8" s="1"/>
      <c r="L8" s="1"/>
      <c r="M8" s="1"/>
    </row>
    <row r="9" spans="1:13" x14ac:dyDescent="0.2">
      <c r="A9" s="15">
        <f t="shared" si="0"/>
        <v>3</v>
      </c>
      <c r="B9" s="16" t="s">
        <v>41</v>
      </c>
      <c r="C9" s="39">
        <v>450</v>
      </c>
      <c r="D9" s="23">
        <v>900</v>
      </c>
      <c r="E9" s="17">
        <v>900</v>
      </c>
      <c r="F9" s="39">
        <v>450</v>
      </c>
      <c r="G9" s="54"/>
      <c r="H9" s="60"/>
      <c r="I9" s="60"/>
      <c r="J9" s="1"/>
      <c r="K9" s="1"/>
      <c r="L9" s="1"/>
      <c r="M9" s="1"/>
    </row>
    <row r="10" spans="1:13" x14ac:dyDescent="0.2">
      <c r="A10" s="15">
        <f>SUM(A9)+1</f>
        <v>4</v>
      </c>
      <c r="B10" s="16" t="s">
        <v>5</v>
      </c>
      <c r="C10" s="39">
        <v>150</v>
      </c>
      <c r="D10" s="23">
        <v>0</v>
      </c>
      <c r="E10" s="17">
        <v>0</v>
      </c>
      <c r="F10" s="39">
        <v>150</v>
      </c>
      <c r="G10" s="54"/>
      <c r="H10" s="60"/>
      <c r="I10" s="60"/>
      <c r="J10" s="1"/>
      <c r="K10" s="1"/>
      <c r="L10" s="1"/>
      <c r="M10" s="1"/>
    </row>
    <row r="11" spans="1:13" x14ac:dyDescent="0.2">
      <c r="A11" s="15">
        <f t="shared" si="0"/>
        <v>5</v>
      </c>
      <c r="B11" s="16" t="s">
        <v>8</v>
      </c>
      <c r="C11" s="39">
        <v>25</v>
      </c>
      <c r="D11" s="23">
        <v>30</v>
      </c>
      <c r="E11" s="17">
        <v>40</v>
      </c>
      <c r="F11" s="39">
        <v>50</v>
      </c>
      <c r="G11" s="54" t="s">
        <v>36</v>
      </c>
      <c r="H11" s="60"/>
      <c r="I11" s="60"/>
      <c r="J11" s="1"/>
      <c r="K11" s="1"/>
      <c r="L11" s="1"/>
      <c r="M11" s="1"/>
    </row>
    <row r="12" spans="1:13" x14ac:dyDescent="0.2">
      <c r="A12" s="15">
        <f t="shared" si="0"/>
        <v>6</v>
      </c>
      <c r="B12" s="16" t="s">
        <v>43</v>
      </c>
      <c r="C12" s="39">
        <v>650</v>
      </c>
      <c r="D12" s="23">
        <v>380</v>
      </c>
      <c r="E12" s="17">
        <v>380</v>
      </c>
      <c r="F12" s="39">
        <v>400</v>
      </c>
      <c r="G12" s="54" t="s">
        <v>39</v>
      </c>
      <c r="H12" s="60"/>
      <c r="I12" s="60"/>
      <c r="J12" s="1"/>
      <c r="K12" s="1"/>
      <c r="L12" s="1"/>
      <c r="M12" s="1"/>
    </row>
    <row r="13" spans="1:13" x14ac:dyDescent="0.2">
      <c r="A13" s="15">
        <f t="shared" si="0"/>
        <v>7</v>
      </c>
      <c r="B13" s="16" t="s">
        <v>35</v>
      </c>
      <c r="C13" s="39">
        <v>0</v>
      </c>
      <c r="D13" s="23">
        <v>0</v>
      </c>
      <c r="E13" s="17">
        <v>0</v>
      </c>
      <c r="F13" s="39">
        <v>0</v>
      </c>
      <c r="G13" s="54"/>
      <c r="H13" s="60"/>
      <c r="I13" s="60"/>
      <c r="J13" s="1"/>
      <c r="K13" s="1"/>
      <c r="L13" s="1"/>
      <c r="M13" s="1"/>
    </row>
    <row r="14" spans="1:13" x14ac:dyDescent="0.2">
      <c r="A14" s="15">
        <f t="shared" si="0"/>
        <v>8</v>
      </c>
      <c r="B14" s="16" t="s">
        <v>7</v>
      </c>
      <c r="C14" s="39">
        <v>2000</v>
      </c>
      <c r="D14" s="23">
        <v>0</v>
      </c>
      <c r="E14" s="17">
        <v>0</v>
      </c>
      <c r="F14" s="39">
        <v>2000</v>
      </c>
      <c r="G14" s="54" t="s">
        <v>37</v>
      </c>
      <c r="H14" s="60"/>
      <c r="I14" s="60"/>
      <c r="J14" s="1"/>
      <c r="K14" s="1"/>
      <c r="L14" s="1"/>
      <c r="M14" s="1"/>
    </row>
    <row r="15" spans="1:13" x14ac:dyDescent="0.2">
      <c r="A15" s="15">
        <f t="shared" si="0"/>
        <v>9</v>
      </c>
      <c r="B15" s="16" t="s">
        <v>6</v>
      </c>
      <c r="C15" s="39">
        <v>1000</v>
      </c>
      <c r="D15" s="23">
        <v>0</v>
      </c>
      <c r="E15" s="17">
        <v>0</v>
      </c>
      <c r="F15" s="39">
        <v>1000</v>
      </c>
      <c r="G15" s="54"/>
      <c r="H15" s="60"/>
      <c r="I15" s="60"/>
      <c r="J15" s="1"/>
      <c r="K15" s="1"/>
      <c r="L15" s="1"/>
      <c r="M15" s="1"/>
    </row>
    <row r="16" spans="1:13" x14ac:dyDescent="0.2">
      <c r="A16" s="15">
        <f t="shared" si="0"/>
        <v>10</v>
      </c>
      <c r="B16" s="16" t="s">
        <v>40</v>
      </c>
      <c r="C16" s="39">
        <v>2750</v>
      </c>
      <c r="D16" s="23">
        <v>0</v>
      </c>
      <c r="E16" s="17">
        <v>2750</v>
      </c>
      <c r="F16" s="39">
        <v>2800</v>
      </c>
      <c r="G16" s="54"/>
      <c r="H16" s="60"/>
      <c r="I16" s="48"/>
      <c r="J16" s="1"/>
      <c r="K16" s="1"/>
      <c r="L16" s="1"/>
      <c r="M16" s="1"/>
    </row>
    <row r="17" spans="1:15" x14ac:dyDescent="0.2">
      <c r="A17" s="15">
        <f t="shared" si="0"/>
        <v>11</v>
      </c>
      <c r="B17" s="16" t="s">
        <v>31</v>
      </c>
      <c r="C17" s="39">
        <v>75</v>
      </c>
      <c r="D17" s="23">
        <v>94</v>
      </c>
      <c r="E17" s="17">
        <v>94</v>
      </c>
      <c r="F17" s="39">
        <v>100</v>
      </c>
      <c r="G17" s="54"/>
      <c r="H17" s="60"/>
      <c r="I17" s="60"/>
      <c r="J17" s="1"/>
      <c r="K17" s="1"/>
      <c r="L17" s="1"/>
      <c r="M17" s="1"/>
    </row>
    <row r="18" spans="1:15" x14ac:dyDescent="0.2">
      <c r="A18" s="15">
        <f t="shared" si="0"/>
        <v>12</v>
      </c>
      <c r="B18" s="16" t="s">
        <v>4</v>
      </c>
      <c r="C18" s="39">
        <v>5043</v>
      </c>
      <c r="D18" s="23">
        <v>3672</v>
      </c>
      <c r="E18" s="74">
        <v>5043</v>
      </c>
      <c r="F18" s="39">
        <v>5100</v>
      </c>
      <c r="G18" s="54"/>
      <c r="H18" s="59"/>
      <c r="I18" s="48"/>
      <c r="J18" s="1"/>
      <c r="K18" s="1"/>
      <c r="L18" s="1"/>
      <c r="M18" s="1"/>
    </row>
    <row r="19" spans="1:15" x14ac:dyDescent="0.2">
      <c r="A19" s="15">
        <f t="shared" si="0"/>
        <v>13</v>
      </c>
      <c r="B19" s="16" t="s">
        <v>47</v>
      </c>
      <c r="C19" s="39">
        <v>3000</v>
      </c>
      <c r="D19" s="23">
        <v>3250</v>
      </c>
      <c r="E19" s="17">
        <v>3250</v>
      </c>
      <c r="F19" s="39">
        <v>3250</v>
      </c>
      <c r="G19" s="54"/>
      <c r="H19" s="59"/>
      <c r="I19" s="48"/>
      <c r="J19" s="1"/>
      <c r="K19" s="1"/>
      <c r="L19" s="1"/>
      <c r="M19" s="1"/>
    </row>
    <row r="20" spans="1:15" x14ac:dyDescent="0.2">
      <c r="A20" s="15">
        <f t="shared" si="0"/>
        <v>14</v>
      </c>
      <c r="B20" s="16" t="s">
        <v>9</v>
      </c>
      <c r="C20" s="39">
        <v>200</v>
      </c>
      <c r="D20" s="23">
        <v>0</v>
      </c>
      <c r="E20" s="17">
        <v>200</v>
      </c>
      <c r="F20" s="39">
        <v>200</v>
      </c>
      <c r="G20" s="54" t="s">
        <v>42</v>
      </c>
      <c r="H20" s="59"/>
      <c r="I20" s="60"/>
      <c r="J20" s="1"/>
      <c r="K20" s="1"/>
      <c r="L20" s="1"/>
      <c r="M20" s="1"/>
    </row>
    <row r="21" spans="1:15" x14ac:dyDescent="0.2">
      <c r="A21" s="15">
        <f t="shared" si="0"/>
        <v>15</v>
      </c>
      <c r="B21" s="16" t="s">
        <v>21</v>
      </c>
      <c r="C21" s="17">
        <v>2254.3000000000002</v>
      </c>
      <c r="D21" s="23">
        <v>0</v>
      </c>
      <c r="E21" s="17">
        <v>0</v>
      </c>
      <c r="F21" s="17">
        <f>SUM(F7:F20)*10%</f>
        <v>2285</v>
      </c>
      <c r="G21" s="65" t="s">
        <v>45</v>
      </c>
      <c r="H21" s="59"/>
      <c r="I21" s="57"/>
      <c r="J21" s="1"/>
      <c r="K21" s="1"/>
      <c r="L21" s="1"/>
      <c r="M21" s="1"/>
    </row>
    <row r="22" spans="1:15" x14ac:dyDescent="0.2">
      <c r="A22" s="15">
        <f t="shared" si="0"/>
        <v>16</v>
      </c>
      <c r="B22" s="16" t="s">
        <v>44</v>
      </c>
      <c r="C22" s="18">
        <v>41685</v>
      </c>
      <c r="D22" s="24">
        <v>0</v>
      </c>
      <c r="E22" s="18">
        <v>0</v>
      </c>
      <c r="F22" s="18">
        <v>57690</v>
      </c>
      <c r="G22" s="64">
        <f>SUM(E22:F22)</f>
        <v>57690</v>
      </c>
      <c r="H22" s="59"/>
      <c r="I22" s="57"/>
      <c r="J22" s="1"/>
      <c r="K22" s="1"/>
      <c r="L22" s="1"/>
      <c r="M22" s="1"/>
    </row>
    <row r="23" spans="1:15" x14ac:dyDescent="0.2">
      <c r="A23" s="15">
        <f t="shared" si="0"/>
        <v>17</v>
      </c>
      <c r="B23" s="30" t="s">
        <v>14</v>
      </c>
      <c r="C23" s="74">
        <v>66482.3</v>
      </c>
      <c r="D23" s="73">
        <f>SUM(D7:D22)</f>
        <v>14734</v>
      </c>
      <c r="E23" s="74">
        <f>SUM(E7:E22)</f>
        <v>20265</v>
      </c>
      <c r="F23" s="74">
        <f>SUM(F7:F22)</f>
        <v>82825</v>
      </c>
      <c r="G23" s="62">
        <f>C69</f>
        <v>0</v>
      </c>
      <c r="H23" s="58"/>
      <c r="I23" s="71">
        <f>C69</f>
        <v>0</v>
      </c>
      <c r="J23" s="1"/>
      <c r="K23" s="1"/>
      <c r="L23" s="1"/>
      <c r="M23" s="1"/>
    </row>
    <row r="24" spans="1:15" ht="7.5" customHeight="1" x14ac:dyDescent="0.2">
      <c r="A24" s="19"/>
      <c r="B24" s="20"/>
      <c r="C24" s="21"/>
      <c r="D24" s="21"/>
      <c r="E24" s="21"/>
      <c r="F24" s="21"/>
      <c r="G24" s="54"/>
      <c r="H24" s="58"/>
      <c r="I24" s="58"/>
      <c r="J24" s="1"/>
      <c r="K24" s="1"/>
      <c r="L24" s="1"/>
      <c r="M24" s="1"/>
    </row>
    <row r="25" spans="1:15" x14ac:dyDescent="0.2">
      <c r="A25" s="9"/>
      <c r="B25" s="29" t="s">
        <v>16</v>
      </c>
      <c r="C25" s="8"/>
      <c r="D25" s="8"/>
      <c r="E25" s="8"/>
      <c r="F25" s="8"/>
      <c r="G25" s="54"/>
      <c r="H25" s="59"/>
      <c r="I25" s="60"/>
      <c r="J25" s="2"/>
      <c r="K25" s="3"/>
      <c r="L25" s="1"/>
      <c r="M25" s="1"/>
    </row>
    <row r="26" spans="1:15" x14ac:dyDescent="0.2">
      <c r="A26" s="15">
        <f>A23+1</f>
        <v>18</v>
      </c>
      <c r="B26" s="16" t="s">
        <v>25</v>
      </c>
      <c r="C26" s="75">
        <v>20000</v>
      </c>
      <c r="D26" s="75">
        <v>3020</v>
      </c>
      <c r="E26" s="74">
        <v>3020</v>
      </c>
      <c r="F26" s="75">
        <v>20000</v>
      </c>
      <c r="G26" s="54"/>
      <c r="H26" s="25"/>
      <c r="I26" s="59"/>
    </row>
    <row r="27" spans="1:15" x14ac:dyDescent="0.2">
      <c r="A27" s="15">
        <f>SUM(A26)+1</f>
        <v>19</v>
      </c>
      <c r="B27" s="16" t="s">
        <v>21</v>
      </c>
      <c r="C27" s="24">
        <v>0</v>
      </c>
      <c r="D27" s="24">
        <v>0</v>
      </c>
      <c r="E27" s="24">
        <v>0</v>
      </c>
      <c r="F27" s="24">
        <v>0</v>
      </c>
      <c r="G27" s="54"/>
      <c r="H27" s="25"/>
      <c r="I27" s="13"/>
      <c r="J27" s="1"/>
      <c r="K27" s="1"/>
      <c r="L27" s="1"/>
      <c r="M27" s="1"/>
      <c r="N27" s="1"/>
      <c r="O27" s="1"/>
    </row>
    <row r="28" spans="1:15" x14ac:dyDescent="0.2">
      <c r="A28" s="15">
        <f t="shared" ref="A28:A46" si="1">SUM(A27)+1</f>
        <v>20</v>
      </c>
      <c r="B28" s="30" t="s">
        <v>17</v>
      </c>
      <c r="C28" s="74">
        <v>20000</v>
      </c>
      <c r="D28" s="74">
        <f>SUM(D26:D27)</f>
        <v>3020</v>
      </c>
      <c r="E28" s="74">
        <f>SUM(E26:E27)</f>
        <v>3020</v>
      </c>
      <c r="F28" s="74">
        <f>SUM(F26:F27)</f>
        <v>20000</v>
      </c>
      <c r="G28" s="54"/>
      <c r="H28" s="45"/>
      <c r="I28" s="14"/>
      <c r="J28" s="1"/>
      <c r="K28" s="1"/>
      <c r="L28" s="1"/>
      <c r="M28" s="1"/>
      <c r="N28" s="1"/>
      <c r="O28" s="1"/>
    </row>
    <row r="29" spans="1:15" ht="6.75" customHeight="1" x14ac:dyDescent="0.2">
      <c r="A29" s="19"/>
      <c r="B29" s="20"/>
      <c r="C29" s="76"/>
      <c r="D29" s="76"/>
      <c r="E29" s="76"/>
      <c r="F29" s="76"/>
      <c r="G29" s="54"/>
      <c r="H29" s="45"/>
      <c r="I29" s="14"/>
      <c r="J29" s="1"/>
      <c r="K29" s="1"/>
      <c r="L29" s="1"/>
      <c r="M29" s="1"/>
      <c r="N29" s="1"/>
      <c r="O29" s="1"/>
    </row>
    <row r="30" spans="1:15" x14ac:dyDescent="0.2">
      <c r="A30" s="15">
        <f>A28+1</f>
        <v>21</v>
      </c>
      <c r="B30" s="30" t="s">
        <v>48</v>
      </c>
      <c r="C30" s="74">
        <f>SUM(C23+C28)</f>
        <v>86482.3</v>
      </c>
      <c r="D30" s="74">
        <f>SUM(D23+D28)</f>
        <v>17754</v>
      </c>
      <c r="E30" s="74">
        <f>SUM(E28+E23)</f>
        <v>23285</v>
      </c>
      <c r="F30" s="74">
        <f>SUM(F28+F23)</f>
        <v>102825</v>
      </c>
      <c r="G30" s="54"/>
      <c r="H30" s="25"/>
      <c r="I30" s="5"/>
    </row>
    <row r="31" spans="1:15" x14ac:dyDescent="0.2">
      <c r="A31" s="9"/>
      <c r="G31" s="54"/>
      <c r="H31" s="5"/>
      <c r="I31" s="5"/>
      <c r="J31" s="1"/>
      <c r="K31" s="1"/>
      <c r="L31" s="1"/>
      <c r="M31" s="4"/>
      <c r="N31" s="1"/>
    </row>
    <row r="32" spans="1:15" x14ac:dyDescent="0.2">
      <c r="A32" s="9"/>
      <c r="B32" s="28" t="s">
        <v>10</v>
      </c>
      <c r="C32" s="10" t="str">
        <f>C5</f>
        <v>FY 20/21</v>
      </c>
      <c r="D32" s="55">
        <f>D5</f>
        <v>44316</v>
      </c>
      <c r="E32" s="10" t="s">
        <v>22</v>
      </c>
      <c r="F32" s="10" t="str">
        <f>F5</f>
        <v>FY 21/22</v>
      </c>
      <c r="G32" s="54"/>
      <c r="H32" s="5"/>
      <c r="I32" s="5"/>
      <c r="J32" s="1"/>
      <c r="K32" s="1"/>
      <c r="L32" s="53"/>
      <c r="M32" s="1"/>
      <c r="N32" s="1"/>
    </row>
    <row r="33" spans="1:14" x14ac:dyDescent="0.2">
      <c r="A33" s="9"/>
      <c r="B33" s="29" t="s">
        <v>1</v>
      </c>
      <c r="C33" s="10" t="s">
        <v>2</v>
      </c>
      <c r="D33" s="10" t="s">
        <v>28</v>
      </c>
      <c r="E33" s="10" t="s">
        <v>30</v>
      </c>
      <c r="F33" s="10" t="s">
        <v>2</v>
      </c>
      <c r="G33" s="54"/>
      <c r="I33" s="42"/>
      <c r="J33" s="25"/>
      <c r="L33" s="53"/>
      <c r="M33" s="4"/>
      <c r="N33" s="1"/>
    </row>
    <row r="34" spans="1:14" x14ac:dyDescent="0.2">
      <c r="A34" s="15">
        <f>A30+1</f>
        <v>22</v>
      </c>
      <c r="B34" s="16" t="s">
        <v>11</v>
      </c>
      <c r="C34" s="74">
        <v>4964</v>
      </c>
      <c r="D34" s="74">
        <v>4571</v>
      </c>
      <c r="E34" s="74">
        <v>5214</v>
      </c>
      <c r="F34" s="74">
        <v>5000</v>
      </c>
      <c r="G34" s="54" t="s">
        <v>38</v>
      </c>
      <c r="H34" s="40"/>
      <c r="I34" s="40"/>
      <c r="J34" s="25"/>
      <c r="L34" s="53"/>
      <c r="M34" s="4"/>
      <c r="N34" s="1"/>
    </row>
    <row r="35" spans="1:14" x14ac:dyDescent="0.2">
      <c r="A35" s="15">
        <f t="shared" si="1"/>
        <v>23</v>
      </c>
      <c r="B35" s="16" t="s">
        <v>19</v>
      </c>
      <c r="C35" s="17">
        <v>0</v>
      </c>
      <c r="D35" s="17">
        <v>4500</v>
      </c>
      <c r="E35" s="17">
        <v>4500</v>
      </c>
      <c r="F35" s="17">
        <v>0</v>
      </c>
      <c r="G35" s="54" t="s">
        <v>46</v>
      </c>
      <c r="H35" s="40"/>
      <c r="I35" s="43"/>
      <c r="J35" s="25"/>
      <c r="L35" s="53"/>
      <c r="M35" s="4"/>
      <c r="N35" s="1"/>
    </row>
    <row r="36" spans="1:14" x14ac:dyDescent="0.2">
      <c r="A36" s="15">
        <f t="shared" si="1"/>
        <v>24</v>
      </c>
      <c r="B36" s="16" t="s">
        <v>41</v>
      </c>
      <c r="C36" s="17">
        <v>450</v>
      </c>
      <c r="D36" s="23">
        <v>600</v>
      </c>
      <c r="E36" s="17">
        <v>600</v>
      </c>
      <c r="F36" s="17">
        <v>450</v>
      </c>
      <c r="G36" s="54"/>
      <c r="H36" s="40"/>
      <c r="I36" s="43"/>
      <c r="J36" s="25"/>
      <c r="L36" s="53"/>
      <c r="M36" s="4"/>
      <c r="N36" s="1"/>
    </row>
    <row r="37" spans="1:14" x14ac:dyDescent="0.2">
      <c r="A37" s="15">
        <f t="shared" si="1"/>
        <v>25</v>
      </c>
      <c r="B37" s="16" t="s">
        <v>43</v>
      </c>
      <c r="C37" s="17">
        <v>650</v>
      </c>
      <c r="D37" s="17">
        <v>198</v>
      </c>
      <c r="E37" s="17">
        <v>225</v>
      </c>
      <c r="F37" s="17">
        <v>300</v>
      </c>
      <c r="G37" s="54"/>
      <c r="H37" s="40"/>
      <c r="I37" s="43"/>
      <c r="J37" s="25"/>
      <c r="L37" s="53"/>
      <c r="M37" s="4"/>
      <c r="N37" s="1"/>
    </row>
    <row r="38" spans="1:14" x14ac:dyDescent="0.2">
      <c r="A38" s="15">
        <f t="shared" si="1"/>
        <v>26</v>
      </c>
      <c r="B38" s="16" t="s">
        <v>12</v>
      </c>
      <c r="C38" s="23">
        <v>370</v>
      </c>
      <c r="D38" s="23">
        <v>174</v>
      </c>
      <c r="E38" s="17">
        <v>174</v>
      </c>
      <c r="F38" s="23">
        <v>150</v>
      </c>
      <c r="G38" s="54"/>
      <c r="H38" s="41"/>
      <c r="I38" s="42"/>
      <c r="J38" s="44"/>
      <c r="K38" s="2"/>
      <c r="L38" s="1"/>
      <c r="M38" s="1"/>
      <c r="N38" s="1"/>
    </row>
    <row r="39" spans="1:14" x14ac:dyDescent="0.2">
      <c r="A39" s="15">
        <f t="shared" si="1"/>
        <v>27</v>
      </c>
      <c r="B39" s="16" t="s">
        <v>29</v>
      </c>
      <c r="C39" s="23">
        <v>0</v>
      </c>
      <c r="D39" s="23">
        <v>202</v>
      </c>
      <c r="E39" s="17">
        <v>202</v>
      </c>
      <c r="F39" s="23">
        <v>0</v>
      </c>
      <c r="G39" s="54"/>
      <c r="H39" s="41"/>
      <c r="I39" s="42"/>
      <c r="J39" s="44"/>
      <c r="K39" s="2"/>
      <c r="L39" s="1"/>
      <c r="M39" s="1"/>
      <c r="N39" s="1"/>
    </row>
    <row r="40" spans="1:14" x14ac:dyDescent="0.2">
      <c r="A40" s="15">
        <f t="shared" si="1"/>
        <v>28</v>
      </c>
      <c r="B40" s="16" t="s">
        <v>49</v>
      </c>
      <c r="C40" s="24">
        <v>21500</v>
      </c>
      <c r="D40" s="24">
        <v>16014</v>
      </c>
      <c r="E40" s="18">
        <v>21500</v>
      </c>
      <c r="F40" s="24">
        <v>21500</v>
      </c>
      <c r="G40" s="54"/>
      <c r="H40" s="41"/>
      <c r="I40" s="42"/>
      <c r="J40" s="44"/>
      <c r="K40" s="2"/>
      <c r="L40" s="1"/>
      <c r="M40" s="1"/>
      <c r="N40" s="1"/>
    </row>
    <row r="41" spans="1:14" x14ac:dyDescent="0.2">
      <c r="A41" s="15">
        <f t="shared" si="1"/>
        <v>29</v>
      </c>
      <c r="B41" s="30" t="s">
        <v>15</v>
      </c>
      <c r="C41" s="74">
        <f>SUM(C34:C40)</f>
        <v>27934</v>
      </c>
      <c r="D41" s="74">
        <f>SUM(D34:D40)</f>
        <v>26259</v>
      </c>
      <c r="E41" s="74">
        <f>SUM(E34:E40)</f>
        <v>32415</v>
      </c>
      <c r="F41" s="74">
        <f>SUM(F34:F40)</f>
        <v>27400</v>
      </c>
      <c r="G41" s="54"/>
      <c r="H41" s="7"/>
      <c r="I41" s="42"/>
      <c r="J41" s="45"/>
      <c r="K41" s="1"/>
      <c r="L41" s="1"/>
      <c r="M41" s="1"/>
      <c r="N41" s="1"/>
    </row>
    <row r="42" spans="1:14" ht="6.75" customHeight="1" x14ac:dyDescent="0.2">
      <c r="A42" s="19"/>
      <c r="B42" s="20"/>
      <c r="C42" s="21"/>
      <c r="D42" s="21"/>
      <c r="E42" s="21"/>
      <c r="F42" s="21"/>
      <c r="G42" s="54"/>
      <c r="H42" s="7"/>
      <c r="I42" s="5"/>
      <c r="J42" s="1"/>
      <c r="K42" s="1"/>
      <c r="L42" s="1"/>
      <c r="M42" s="1"/>
      <c r="N42" s="1"/>
    </row>
    <row r="43" spans="1:14" x14ac:dyDescent="0.2">
      <c r="A43" s="9"/>
      <c r="B43" s="29" t="s">
        <v>13</v>
      </c>
      <c r="C43" s="12"/>
      <c r="D43" s="12"/>
      <c r="E43" s="12"/>
      <c r="F43" s="12"/>
      <c r="G43" s="54"/>
      <c r="H43" s="7"/>
      <c r="I43" s="5"/>
      <c r="J43" s="1"/>
      <c r="K43" s="1"/>
      <c r="L43" s="1"/>
      <c r="M43" s="1"/>
      <c r="N43" s="1"/>
    </row>
    <row r="44" spans="1:14" x14ac:dyDescent="0.2">
      <c r="A44" s="15">
        <f>A41+1</f>
        <v>30</v>
      </c>
      <c r="B44" s="16" t="s">
        <v>26</v>
      </c>
      <c r="C44" s="74">
        <v>20000</v>
      </c>
      <c r="D44" s="74">
        <v>3020</v>
      </c>
      <c r="E44" s="74">
        <v>3020</v>
      </c>
      <c r="F44" s="74">
        <v>20000</v>
      </c>
      <c r="G44" s="54"/>
      <c r="H44" s="27"/>
      <c r="J44" s="1"/>
      <c r="K44" s="1"/>
      <c r="L44" s="1"/>
      <c r="M44" s="1"/>
      <c r="N44" s="1"/>
    </row>
    <row r="45" spans="1:14" x14ac:dyDescent="0.2">
      <c r="A45" s="15">
        <f t="shared" si="1"/>
        <v>31</v>
      </c>
      <c r="B45" s="16" t="s">
        <v>23</v>
      </c>
      <c r="C45" s="18">
        <v>0</v>
      </c>
      <c r="D45" s="18">
        <v>0</v>
      </c>
      <c r="E45" s="18">
        <v>0</v>
      </c>
      <c r="F45" s="18">
        <v>0</v>
      </c>
      <c r="G45" s="54"/>
      <c r="J45" s="1"/>
      <c r="K45" s="1"/>
      <c r="L45" s="1"/>
      <c r="M45" s="1"/>
      <c r="N45" s="1"/>
    </row>
    <row r="46" spans="1:14" x14ac:dyDescent="0.2">
      <c r="A46" s="15">
        <f t="shared" si="1"/>
        <v>32</v>
      </c>
      <c r="B46" s="30" t="s">
        <v>18</v>
      </c>
      <c r="C46" s="74">
        <v>20000</v>
      </c>
      <c r="D46" s="74">
        <f>SUM(D44:D45)</f>
        <v>3020</v>
      </c>
      <c r="E46" s="74">
        <f>SUM(E44:E45)</f>
        <v>3020</v>
      </c>
      <c r="F46" s="74">
        <f>SUM(F44:F45)</f>
        <v>20000</v>
      </c>
      <c r="G46" s="54"/>
      <c r="J46" s="1"/>
      <c r="K46" s="1"/>
      <c r="L46" s="1"/>
      <c r="M46" s="1"/>
      <c r="N46" s="1"/>
    </row>
    <row r="47" spans="1:14" ht="6" customHeight="1" x14ac:dyDescent="0.2">
      <c r="A47" s="9"/>
      <c r="B47" s="8"/>
      <c r="C47" s="77"/>
      <c r="D47" s="77"/>
      <c r="E47" s="77"/>
      <c r="F47" s="77"/>
      <c r="G47" s="54"/>
      <c r="J47" s="1"/>
      <c r="K47" s="1"/>
      <c r="L47" s="1"/>
      <c r="M47" s="1"/>
      <c r="N47" s="1"/>
    </row>
    <row r="48" spans="1:14" x14ac:dyDescent="0.2">
      <c r="A48" s="15">
        <f>A46+1</f>
        <v>33</v>
      </c>
      <c r="B48" s="30" t="s">
        <v>20</v>
      </c>
      <c r="C48" s="75">
        <v>43748</v>
      </c>
      <c r="D48" s="75">
        <f>SUM(D41+D46)</f>
        <v>29279</v>
      </c>
      <c r="E48" s="75">
        <f>SUM(E41+E46)</f>
        <v>35435</v>
      </c>
      <c r="F48" s="75">
        <f>SUM(F41+F46)</f>
        <v>47400</v>
      </c>
      <c r="G48" s="54"/>
      <c r="J48" s="1"/>
      <c r="K48" s="1"/>
      <c r="L48" s="1"/>
      <c r="M48" s="1"/>
      <c r="N48" s="1"/>
    </row>
    <row r="49" spans="1:14" x14ac:dyDescent="0.2">
      <c r="A49" s="67"/>
      <c r="B49" s="66"/>
      <c r="C49" s="49"/>
      <c r="D49" s="49"/>
      <c r="E49" s="46"/>
      <c r="F49" s="46"/>
      <c r="G49" s="54"/>
      <c r="J49" s="1"/>
      <c r="K49" s="1"/>
      <c r="L49" s="1"/>
      <c r="M49" s="1"/>
      <c r="N49" s="1"/>
    </row>
    <row r="50" spans="1:14" x14ac:dyDescent="0.2">
      <c r="A50" s="19"/>
      <c r="B50" s="26"/>
      <c r="C50" s="46"/>
      <c r="D50" s="46"/>
      <c r="E50" s="46"/>
      <c r="F50" s="46"/>
      <c r="G50" s="54"/>
      <c r="J50" s="1"/>
      <c r="K50" s="1"/>
      <c r="L50" s="1"/>
      <c r="M50" s="1"/>
      <c r="N50" s="1"/>
    </row>
    <row r="51" spans="1:14" x14ac:dyDescent="0.2">
      <c r="A51" s="19"/>
      <c r="B51" s="20"/>
      <c r="C51" s="46"/>
      <c r="D51" s="46"/>
      <c r="E51" s="46"/>
      <c r="F51" s="46"/>
      <c r="G51" s="54"/>
      <c r="J51" s="1"/>
      <c r="K51" s="1"/>
      <c r="L51" s="1"/>
      <c r="M51" s="1"/>
      <c r="N51" s="1"/>
    </row>
    <row r="52" spans="1:14" x14ac:dyDescent="0.2">
      <c r="A52" s="19"/>
      <c r="B52" s="20"/>
      <c r="C52" s="46"/>
      <c r="D52" s="46"/>
      <c r="E52" s="46"/>
      <c r="F52" s="46"/>
      <c r="G52" s="54"/>
      <c r="J52" s="1"/>
      <c r="K52" s="1"/>
      <c r="L52" s="1"/>
      <c r="M52" s="1"/>
      <c r="N52" s="1"/>
    </row>
    <row r="53" spans="1:14" x14ac:dyDescent="0.2">
      <c r="A53" s="19"/>
      <c r="B53" s="70"/>
      <c r="C53" s="46"/>
      <c r="D53" s="46"/>
      <c r="E53" s="46"/>
      <c r="F53" s="46"/>
      <c r="G53" s="54"/>
      <c r="J53" s="1"/>
      <c r="K53" s="1"/>
      <c r="L53" s="1"/>
      <c r="M53" s="1"/>
      <c r="N53" s="1"/>
    </row>
    <row r="54" spans="1:14" x14ac:dyDescent="0.2">
      <c r="A54" s="19"/>
      <c r="B54" s="70"/>
      <c r="C54" s="46"/>
      <c r="D54" s="46"/>
      <c r="E54" s="46"/>
      <c r="F54" s="46"/>
      <c r="G54" s="54"/>
      <c r="J54" s="1"/>
      <c r="K54" s="1"/>
      <c r="L54" s="1"/>
      <c r="M54" s="1"/>
      <c r="N54" s="1"/>
    </row>
    <row r="55" spans="1:14" x14ac:dyDescent="0.2">
      <c r="A55" s="19"/>
      <c r="B55" s="70"/>
      <c r="C55" s="46"/>
      <c r="D55" s="46"/>
      <c r="E55" s="46"/>
      <c r="F55" s="46"/>
      <c r="G55" s="54"/>
      <c r="J55" s="1"/>
      <c r="K55" s="1"/>
      <c r="L55" s="1"/>
      <c r="M55" s="1"/>
      <c r="N55" s="1"/>
    </row>
    <row r="56" spans="1:14" x14ac:dyDescent="0.2">
      <c r="A56" s="19"/>
      <c r="B56" s="70"/>
      <c r="C56" s="46"/>
      <c r="D56" s="46"/>
      <c r="E56" s="46"/>
      <c r="F56" s="46"/>
      <c r="G56" s="54"/>
      <c r="J56" s="1"/>
      <c r="K56" s="1"/>
      <c r="L56" s="1"/>
      <c r="M56" s="1"/>
      <c r="N56" s="1"/>
    </row>
    <row r="57" spans="1:14" x14ac:dyDescent="0.2">
      <c r="A57" s="19"/>
      <c r="B57" s="70"/>
      <c r="C57" s="46"/>
      <c r="D57" s="46"/>
      <c r="E57" s="46"/>
      <c r="F57" s="46"/>
      <c r="G57" s="54"/>
      <c r="J57" s="1"/>
      <c r="K57" s="1"/>
      <c r="L57" s="1"/>
      <c r="M57" s="1"/>
      <c r="N57" s="1"/>
    </row>
    <row r="58" spans="1:14" x14ac:dyDescent="0.2">
      <c r="A58" s="68"/>
      <c r="B58" s="69"/>
      <c r="C58" s="50"/>
      <c r="D58" s="50"/>
      <c r="E58" s="46"/>
      <c r="F58" s="46"/>
      <c r="G58" s="54"/>
      <c r="J58" s="1"/>
      <c r="K58" s="1"/>
      <c r="L58" s="1"/>
      <c r="M58" s="1"/>
      <c r="N58" s="1"/>
    </row>
    <row r="59" spans="1:14" x14ac:dyDescent="0.2">
      <c r="A59" s="31"/>
      <c r="B59" s="32" t="s">
        <v>33</v>
      </c>
      <c r="C59" s="49"/>
      <c r="D59" s="33"/>
    </row>
    <row r="60" spans="1:14" x14ac:dyDescent="0.2">
      <c r="A60" s="34"/>
      <c r="B60" s="20" t="s">
        <v>53</v>
      </c>
      <c r="C60" s="79">
        <v>54800</v>
      </c>
      <c r="D60" s="35"/>
      <c r="E60" s="72"/>
    </row>
    <row r="61" spans="1:14" x14ac:dyDescent="0.2">
      <c r="A61" s="34"/>
      <c r="B61" s="26" t="s">
        <v>51</v>
      </c>
      <c r="C61" s="47">
        <f>D30-E30</f>
        <v>-5531</v>
      </c>
      <c r="D61" s="35"/>
    </row>
    <row r="62" spans="1:14" x14ac:dyDescent="0.2">
      <c r="A62" s="34"/>
      <c r="B62" s="20" t="s">
        <v>32</v>
      </c>
      <c r="C62" s="46">
        <f>SUM(C60:C61)</f>
        <v>49269</v>
      </c>
      <c r="D62" s="35"/>
    </row>
    <row r="63" spans="1:14" x14ac:dyDescent="0.2">
      <c r="A63" s="34"/>
      <c r="B63" s="20" t="s">
        <v>54</v>
      </c>
      <c r="C63" s="47">
        <f>E48-D48</f>
        <v>6156</v>
      </c>
      <c r="D63" s="35"/>
    </row>
    <row r="64" spans="1:14" x14ac:dyDescent="0.2">
      <c r="A64" s="34"/>
      <c r="B64" s="20" t="s">
        <v>55</v>
      </c>
      <c r="C64" s="79">
        <f>SUM(C62:C63)</f>
        <v>55425</v>
      </c>
      <c r="D64" s="35"/>
    </row>
    <row r="65" spans="1:4" x14ac:dyDescent="0.2">
      <c r="A65" s="34"/>
      <c r="B65" s="20"/>
      <c r="C65" s="46"/>
      <c r="D65" s="35"/>
    </row>
    <row r="66" spans="1:4" x14ac:dyDescent="0.2">
      <c r="A66" s="34"/>
      <c r="B66" s="20" t="s">
        <v>56</v>
      </c>
      <c r="C66" s="79">
        <f>C64</f>
        <v>55425</v>
      </c>
      <c r="D66" s="35"/>
    </row>
    <row r="67" spans="1:4" x14ac:dyDescent="0.2">
      <c r="A67" s="34"/>
      <c r="B67" s="20" t="s">
        <v>57</v>
      </c>
      <c r="C67" s="46">
        <f>F48</f>
        <v>47400</v>
      </c>
      <c r="D67" s="35"/>
    </row>
    <row r="68" spans="1:4" x14ac:dyDescent="0.2">
      <c r="A68" s="34"/>
      <c r="B68" s="26" t="s">
        <v>58</v>
      </c>
      <c r="C68" s="47">
        <f>F30</f>
        <v>102825</v>
      </c>
      <c r="D68" s="35"/>
    </row>
    <row r="69" spans="1:4" x14ac:dyDescent="0.2">
      <c r="A69" s="36"/>
      <c r="B69" s="37" t="s">
        <v>59</v>
      </c>
      <c r="C69" s="80">
        <f>C66+C67-C68</f>
        <v>0</v>
      </c>
      <c r="D69" s="38"/>
    </row>
    <row r="70" spans="1:4" x14ac:dyDescent="0.2">
      <c r="A70" s="5"/>
      <c r="B70" s="8"/>
      <c r="C70" s="51"/>
      <c r="D70" s="11"/>
    </row>
    <row r="71" spans="1:4" x14ac:dyDescent="0.2">
      <c r="B71" s="5"/>
    </row>
    <row r="72" spans="1:4" x14ac:dyDescent="0.2">
      <c r="B72" s="22"/>
    </row>
  </sheetData>
  <sortState xmlns:xlrd2="http://schemas.microsoft.com/office/spreadsheetml/2017/richdata2" ref="B7:G18">
    <sortCondition ref="B7:B18"/>
  </sortState>
  <mergeCells count="2">
    <mergeCell ref="B1:F1"/>
    <mergeCell ref="B2:F2"/>
  </mergeCells>
  <phoneticPr fontId="0" type="noConversion"/>
  <pageMargins left="0.5" right="0.25" top="0.5" bottom="0.25" header="0.5" footer="0.5"/>
  <pageSetup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Improvement District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J. Bartos</dc:creator>
  <cp:lastModifiedBy>Owner</cp:lastModifiedBy>
  <cp:lastPrinted>2018-06-14T21:51:23Z</cp:lastPrinted>
  <dcterms:created xsi:type="dcterms:W3CDTF">1999-03-04T02:17:42Z</dcterms:created>
  <dcterms:modified xsi:type="dcterms:W3CDTF">2021-05-17T16:54:23Z</dcterms:modified>
</cp:coreProperties>
</file>